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xy/Documents/AWS/_Xiaomi/CDN/2024-07-05 应用商店流量测算/"/>
    </mc:Choice>
  </mc:AlternateContent>
  <xr:revisionPtr revIDLastSave="0" documentId="13_ncr:1_{AC6481DB-EAA8-A444-BC4A-02B9923486DE}" xr6:coauthVersionLast="47" xr6:coauthVersionMax="47" xr10:uidLastSave="{00000000-0000-0000-0000-000000000000}"/>
  <bookViews>
    <workbookView xWindow="0" yWindow="500" windowWidth="25600" windowHeight="12760" xr2:uid="{5F3DB660-AEA5-6641-AADE-E0AEF0F27099}"/>
  </bookViews>
  <sheets>
    <sheet name="CloudFront 阶梯用量测算" sheetId="1" r:id="rId1"/>
  </sheets>
  <definedNames>
    <definedName name="_xlnm.Print_Area" localSheetId="0">'CloudFront 阶梯用量测算'!$A$1:$L$39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D33" i="1"/>
  <c r="D34" i="1"/>
  <c r="D35" i="1"/>
  <c r="D36" i="1"/>
  <c r="D37" i="1"/>
  <c r="D38" i="1"/>
  <c r="D31" i="1"/>
  <c r="A8" i="1"/>
  <c r="A9" i="1"/>
  <c r="A10" i="1"/>
  <c r="A11" i="1"/>
  <c r="A12" i="1"/>
  <c r="A13" i="1"/>
  <c r="A14" i="1"/>
  <c r="A7" i="1"/>
  <c r="K6" i="1"/>
  <c r="J6" i="1"/>
  <c r="I6" i="1"/>
  <c r="H6" i="1"/>
  <c r="G6" i="1"/>
  <c r="F6" i="1"/>
  <c r="E6" i="1"/>
  <c r="B15" i="1"/>
  <c r="B3" i="1"/>
  <c r="B4" i="1" s="1"/>
  <c r="D9" i="1" s="1"/>
  <c r="E9" i="1" l="1"/>
  <c r="D8" i="1"/>
  <c r="E8" i="1" s="1"/>
  <c r="D10" i="1"/>
  <c r="E10" i="1" s="1"/>
  <c r="D12" i="1"/>
  <c r="E12" i="1" s="1"/>
  <c r="D13" i="1"/>
  <c r="E13" i="1" s="1"/>
  <c r="D7" i="1"/>
  <c r="D11" i="1"/>
  <c r="E11" i="1" s="1"/>
  <c r="D14" i="1"/>
  <c r="E14" i="1" s="1"/>
  <c r="F14" i="1" l="1"/>
  <c r="E38" i="1"/>
  <c r="F8" i="1"/>
  <c r="E32" i="1"/>
  <c r="F11" i="1"/>
  <c r="E35" i="1"/>
  <c r="F13" i="1"/>
  <c r="E37" i="1"/>
  <c r="F12" i="1"/>
  <c r="E36" i="1"/>
  <c r="F10" i="1"/>
  <c r="E34" i="1"/>
  <c r="F9" i="1"/>
  <c r="E33" i="1"/>
  <c r="E7" i="1"/>
  <c r="F7" i="1" s="1"/>
  <c r="D15" i="1"/>
  <c r="G12" i="1" l="1"/>
  <c r="F36" i="1"/>
  <c r="G14" i="1"/>
  <c r="F38" i="1"/>
  <c r="G7" i="1"/>
  <c r="F31" i="1"/>
  <c r="G10" i="1"/>
  <c r="F34" i="1"/>
  <c r="G8" i="1"/>
  <c r="F32" i="1"/>
  <c r="G13" i="1"/>
  <c r="F37" i="1"/>
  <c r="G9" i="1"/>
  <c r="F33" i="1"/>
  <c r="G11" i="1"/>
  <c r="F35" i="1"/>
  <c r="E31" i="1"/>
  <c r="H14" i="1" l="1"/>
  <c r="G38" i="1"/>
  <c r="H7" i="1"/>
  <c r="G31" i="1"/>
  <c r="H13" i="1"/>
  <c r="G37" i="1"/>
  <c r="H11" i="1"/>
  <c r="G35" i="1"/>
  <c r="H8" i="1"/>
  <c r="G32" i="1"/>
  <c r="H9" i="1"/>
  <c r="G33" i="1"/>
  <c r="H10" i="1"/>
  <c r="G34" i="1"/>
  <c r="H12" i="1"/>
  <c r="G36" i="1"/>
  <c r="I11" i="1" l="1"/>
  <c r="H35" i="1"/>
  <c r="I10" i="1"/>
  <c r="H34" i="1"/>
  <c r="I13" i="1"/>
  <c r="H37" i="1"/>
  <c r="I9" i="1"/>
  <c r="H33" i="1"/>
  <c r="I7" i="1"/>
  <c r="H31" i="1"/>
  <c r="I8" i="1"/>
  <c r="H32" i="1"/>
  <c r="I14" i="1"/>
  <c r="H38" i="1"/>
  <c r="I12" i="1"/>
  <c r="H36" i="1"/>
  <c r="J7" i="1" l="1"/>
  <c r="I31" i="1"/>
  <c r="J12" i="1"/>
  <c r="I36" i="1"/>
  <c r="J11" i="1"/>
  <c r="I35" i="1"/>
  <c r="J14" i="1"/>
  <c r="I38" i="1"/>
  <c r="J10" i="1"/>
  <c r="I34" i="1"/>
  <c r="J9" i="1"/>
  <c r="I33" i="1"/>
  <c r="J8" i="1"/>
  <c r="I32" i="1"/>
  <c r="J13" i="1"/>
  <c r="I37" i="1"/>
  <c r="K11" i="1" l="1"/>
  <c r="K35" i="1" s="1"/>
  <c r="J35" i="1"/>
  <c r="K8" i="1"/>
  <c r="K32" i="1" s="1"/>
  <c r="J32" i="1"/>
  <c r="K9" i="1"/>
  <c r="K33" i="1" s="1"/>
  <c r="J33" i="1"/>
  <c r="K12" i="1"/>
  <c r="K36" i="1" s="1"/>
  <c r="J36" i="1"/>
  <c r="K10" i="1"/>
  <c r="K34" i="1" s="1"/>
  <c r="J34" i="1"/>
  <c r="L34" i="1" s="1"/>
  <c r="K7" i="1"/>
  <c r="K31" i="1" s="1"/>
  <c r="J31" i="1"/>
  <c r="K13" i="1"/>
  <c r="K37" i="1" s="1"/>
  <c r="J37" i="1"/>
  <c r="K14" i="1"/>
  <c r="K38" i="1" s="1"/>
  <c r="J38" i="1"/>
  <c r="L38" i="1" l="1"/>
  <c r="L36" i="1"/>
  <c r="L35" i="1"/>
  <c r="L31" i="1"/>
  <c r="L32" i="1"/>
  <c r="L37" i="1"/>
  <c r="L33" i="1"/>
  <c r="L39" i="1" s="1"/>
</calcChain>
</file>

<file path=xl/sharedStrings.xml><?xml version="1.0" encoding="utf-8"?>
<sst xmlns="http://schemas.openxmlformats.org/spreadsheetml/2006/main" count="60" uniqueCount="37">
  <si>
    <t>PB</t>
    <phoneticPr fontId="2" type="noConversion"/>
  </si>
  <si>
    <t>GB</t>
    <phoneticPr fontId="2" type="noConversion"/>
  </si>
  <si>
    <t>TB</t>
    <phoneticPr fontId="2" type="noConversion"/>
  </si>
  <si>
    <t>折合TB</t>
    <phoneticPr fontId="2" type="noConversion"/>
  </si>
  <si>
    <t>折合GB</t>
    <phoneticPr fontId="2" type="noConversion"/>
  </si>
  <si>
    <t>流量分布</t>
    <phoneticPr fontId="2" type="noConversion"/>
  </si>
  <si>
    <t>印度</t>
    <phoneticPr fontId="2" type="noConversion"/>
  </si>
  <si>
    <t>%</t>
    <phoneticPr fontId="2" type="noConversion"/>
  </si>
  <si>
    <t>合计</t>
    <phoneticPr fontId="2" type="noConversion"/>
  </si>
  <si>
    <t>百分比</t>
    <phoneticPr fontId="2" type="noConversion"/>
  </si>
  <si>
    <t>阶梯价格</t>
    <phoneticPr fontId="2" type="noConversion"/>
  </si>
  <si>
    <t>10TB</t>
    <phoneticPr fontId="2" type="noConversion"/>
  </si>
  <si>
    <t>40TB</t>
    <phoneticPr fontId="2" type="noConversion"/>
  </si>
  <si>
    <t>100TB</t>
    <phoneticPr fontId="2" type="noConversion"/>
  </si>
  <si>
    <t>350TB</t>
    <phoneticPr fontId="2" type="noConversion"/>
  </si>
  <si>
    <t>524TB</t>
    <phoneticPr fontId="2" type="noConversion"/>
  </si>
  <si>
    <t>4PB</t>
    <phoneticPr fontId="2" type="noConversion"/>
  </si>
  <si>
    <t>5PB</t>
    <phoneticPr fontId="2" type="noConversion"/>
  </si>
  <si>
    <t>小计</t>
    <phoneticPr fontId="2" type="noConversion"/>
  </si>
  <si>
    <t>分摊后流量（GB）</t>
    <phoneticPr fontId="2" type="noConversion"/>
  </si>
  <si>
    <t>流量PB</t>
    <phoneticPr fontId="2" type="noConversion"/>
  </si>
  <si>
    <t>扣除本阶梯流量后，下一个阶梯的剩余流量</t>
    <phoneticPr fontId="2" type="noConversion"/>
  </si>
  <si>
    <t>合计流量</t>
    <phoneticPr fontId="2" type="noConversion"/>
  </si>
  <si>
    <t>北美</t>
    <phoneticPr fontId="2" type="noConversion"/>
  </si>
  <si>
    <t>亚洲（不含日本）</t>
    <phoneticPr fontId="2" type="noConversion"/>
  </si>
  <si>
    <t>所有价格为官网列表价
仅测算了DTO流量费
没算Request费</t>
    <phoneticPr fontId="2" type="noConversion"/>
  </si>
  <si>
    <t>澳洲</t>
    <phoneticPr fontId="2" type="noConversion"/>
  </si>
  <si>
    <t>日本</t>
    <phoneticPr fontId="2" type="noConversion"/>
  </si>
  <si>
    <t>南美</t>
    <phoneticPr fontId="2" type="noConversion"/>
  </si>
  <si>
    <t>非洲和中东</t>
    <phoneticPr fontId="2" type="noConversion"/>
  </si>
  <si>
    <t>南美与非洲和中东相同</t>
    <phoneticPr fontId="2" type="noConversion"/>
  </si>
  <si>
    <t>欧洲/以色列/土耳其</t>
    <phoneticPr fontId="2" type="noConversion"/>
  </si>
  <si>
    <t>欧洲和北美相同</t>
    <phoneticPr fontId="2" type="noConversion"/>
  </si>
  <si>
    <t>CloudFront 阶梯用量测算</t>
    <phoneticPr fontId="2" type="noConversion"/>
  </si>
  <si>
    <t>正数表示本阶梯已经用完，还剩余这么多流量需要进入下一阶梯；0表示到本阶梯就截止了，没有更多剩余，不需要进入下一个阶梯</t>
    <phoneticPr fontId="2" type="noConversion"/>
  </si>
  <si>
    <t>https://aws.amazon.com/cloudfront/pricing/</t>
    <phoneticPr fontId="2" type="noConversion"/>
  </si>
  <si>
    <t>按假设总用量和各地区的百分比，各阶梯范围内的用量小计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</si>
</sst>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¥&quot;* #,##0.00_);_(&quot;¥&quot;* \(#,##0.00\);_(&quot;¥&quot;* &quot;-&quot;??_);_(@_)"/>
    <numFmt numFmtId="24" formatCode="\$#,##0_);[Red]\(\$#,##0\)"/>
    <numFmt numFmtId="176" formatCode="\$#,##0.000_);[Red]\(\$#,##0.000\)"/>
    <numFmt numFmtId="177" formatCode="0.00_);[Red]\(0.00\)"/>
    <numFmt numFmtId="178" formatCode="_(\$* #,##0.00_);_(\$* \(#,##0.00\);_(\$* &quot;-&quot;??_);_(@_)"/>
    <numFmt numFmtId="179" formatCode="0_);[Red]\(0\)"/>
  </numFmts>
  <fonts count="9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8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0"/>
      <name val="仿宋"/>
      <family val="3"/>
      <charset val="134"/>
    </font>
    <font>
      <b/>
      <sz val="20"/>
      <color theme="1"/>
      <name val="Source Han Sans"/>
      <charset val="128"/>
    </font>
    <font>
      <u/>
      <sz val="12"/>
      <color theme="10"/>
      <name val="等线"/>
      <family val="2"/>
      <charset val="134"/>
      <scheme val="minor"/>
    </font>
    <font>
      <u/>
      <sz val="12"/>
      <color theme="0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5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5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179" fontId="4" fillId="0" borderId="0" xfId="1" applyNumberFormat="1" applyFont="1">
      <alignment vertical="center"/>
    </xf>
    <xf numFmtId="177" fontId="4" fillId="0" borderId="0" xfId="1" applyNumberFormat="1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178" fontId="5" fillId="4" borderId="0" xfId="0" applyNumberFormat="1" applyFont="1" applyFill="1">
      <alignment vertical="center"/>
    </xf>
    <xf numFmtId="0" fontId="3" fillId="0" borderId="0" xfId="0" applyFont="1" applyAlignment="1">
      <alignment horizontal="center" vertical="center" wrapText="1"/>
    </xf>
    <xf numFmtId="176" fontId="4" fillId="0" borderId="0" xfId="0" applyNumberFormat="1" applyFont="1">
      <alignment vertical="center"/>
    </xf>
    <xf numFmtId="0" fontId="5" fillId="4" borderId="0" xfId="0" applyFont="1" applyFill="1">
      <alignment vertical="center"/>
    </xf>
    <xf numFmtId="24" fontId="4" fillId="0" borderId="0" xfId="0" applyNumberFormat="1" applyFont="1">
      <alignment vertical="center"/>
    </xf>
    <xf numFmtId="24" fontId="5" fillId="4" borderId="0" xfId="0" applyNumberFormat="1" applyFont="1" applyFill="1">
      <alignment vertical="center"/>
    </xf>
    <xf numFmtId="0" fontId="6" fillId="0" borderId="0" xfId="0" applyFont="1" applyAlignment="1">
      <alignment horizontal="center" vertical="center"/>
    </xf>
    <xf numFmtId="176" fontId="5" fillId="4" borderId="0" xfId="0" applyNumberFormat="1" applyFont="1" applyFill="1" applyAlignment="1">
      <alignment horizontal="center" vertical="center"/>
    </xf>
    <xf numFmtId="176" fontId="8" fillId="4" borderId="0" xfId="2" applyNumberFormat="1" applyFont="1" applyFill="1" applyAlignment="1">
      <alignment horizontal="center" vertical="center"/>
    </xf>
  </cellXfs>
  <cellStyles count="3">
    <cellStyle name="常规" xfId="0" builtinId="0"/>
    <cellStyle name="超链接" xfId="2" builtinId="8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aws.amazon.com/cloudfront/pricin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18CBC-B23C-E949-96B5-FF3495B556B2}">
  <sheetPr>
    <tabColor rgb="FF00B050"/>
    <pageSetUpPr fitToPage="1"/>
  </sheetPr>
  <dimension ref="A1:L39"/>
  <sheetViews>
    <sheetView tabSelected="1" showWhiteSpace="0" zoomScale="96" zoomScaleNormal="80" zoomScaleSheetLayoutView="75" zoomScalePageLayoutView="80" workbookViewId="0">
      <selection activeCell="G9" sqref="G9"/>
    </sheetView>
  </sheetViews>
  <sheetFormatPr baseColWidth="10" defaultRowHeight="14"/>
  <cols>
    <col min="1" max="1" width="20.33203125" style="1" customWidth="1"/>
    <col min="2" max="3" width="10.83203125" style="1" customWidth="1"/>
    <col min="4" max="4" width="15.83203125" style="1" customWidth="1"/>
    <col min="5" max="11" width="11.83203125" style="1" customWidth="1"/>
    <col min="12" max="12" width="23.1640625" style="1" customWidth="1"/>
    <col min="13" max="16384" width="10.83203125" style="1"/>
  </cols>
  <sheetData>
    <row r="1" spans="1:12" ht="33">
      <c r="A1" s="18" t="s">
        <v>33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>
      <c r="A2" s="1" t="s">
        <v>20</v>
      </c>
      <c r="B2" s="2">
        <v>40</v>
      </c>
      <c r="C2" s="1" t="s">
        <v>0</v>
      </c>
    </row>
    <row r="3" spans="1:12">
      <c r="A3" s="1" t="s">
        <v>3</v>
      </c>
      <c r="B3" s="1">
        <f>B2*1000</f>
        <v>40000</v>
      </c>
      <c r="C3" s="1" t="s">
        <v>2</v>
      </c>
    </row>
    <row r="4" spans="1:12">
      <c r="A4" s="1" t="s">
        <v>4</v>
      </c>
      <c r="B4" s="1">
        <f>B3*1000</f>
        <v>40000000</v>
      </c>
      <c r="C4" s="1" t="s">
        <v>1</v>
      </c>
      <c r="E4" s="3" t="s">
        <v>21</v>
      </c>
      <c r="F4" s="3"/>
      <c r="G4" s="3"/>
      <c r="H4" s="3"/>
      <c r="I4" s="3"/>
      <c r="J4" s="3"/>
      <c r="K4" s="3"/>
      <c r="L4" s="3"/>
    </row>
    <row r="5" spans="1:12">
      <c r="E5" s="4" t="s">
        <v>11</v>
      </c>
      <c r="F5" s="4" t="s">
        <v>12</v>
      </c>
      <c r="G5" s="4" t="s">
        <v>13</v>
      </c>
      <c r="H5" s="4" t="s">
        <v>14</v>
      </c>
      <c r="I5" s="4" t="s">
        <v>15</v>
      </c>
      <c r="J5" s="4" t="s">
        <v>16</v>
      </c>
      <c r="K5" s="4" t="s">
        <v>17</v>
      </c>
      <c r="L5" s="4"/>
    </row>
    <row r="6" spans="1:12">
      <c r="A6" s="1" t="s">
        <v>5</v>
      </c>
      <c r="B6" s="5" t="s">
        <v>9</v>
      </c>
      <c r="C6" s="5" t="s">
        <v>9</v>
      </c>
      <c r="D6" s="5" t="s">
        <v>19</v>
      </c>
      <c r="E6" s="4">
        <f>10*1000</f>
        <v>10000</v>
      </c>
      <c r="F6" s="4">
        <f>40*1000</f>
        <v>40000</v>
      </c>
      <c r="G6" s="4">
        <f>100*1000</f>
        <v>100000</v>
      </c>
      <c r="H6" s="4">
        <f>350*1000</f>
        <v>350000</v>
      </c>
      <c r="I6" s="4">
        <f>524*1000</f>
        <v>524000</v>
      </c>
      <c r="J6" s="4">
        <f>4*1000*1000</f>
        <v>4000000</v>
      </c>
      <c r="K6" s="4">
        <f>5*1000*1000</f>
        <v>5000000</v>
      </c>
      <c r="L6" s="4"/>
    </row>
    <row r="7" spans="1:12">
      <c r="A7" s="1" t="str">
        <f>D19</f>
        <v>北美</v>
      </c>
      <c r="B7" s="6">
        <v>25</v>
      </c>
      <c r="C7" s="5" t="s">
        <v>7</v>
      </c>
      <c r="D7" s="7">
        <f>B7/100*$B$4</f>
        <v>10000000</v>
      </c>
      <c r="E7" s="8">
        <f>IF((D7-E$6)&gt;0,D7-E$6,0)</f>
        <v>9990000</v>
      </c>
      <c r="F7" s="8">
        <f t="shared" ref="F7:K7" si="0">IF((E7-F$6)&gt;0,E7-F$6,0)</f>
        <v>9950000</v>
      </c>
      <c r="G7" s="8">
        <f t="shared" si="0"/>
        <v>9850000</v>
      </c>
      <c r="H7" s="8">
        <f t="shared" si="0"/>
        <v>9500000</v>
      </c>
      <c r="I7" s="8">
        <f t="shared" si="0"/>
        <v>8976000</v>
      </c>
      <c r="J7" s="8">
        <f t="shared" si="0"/>
        <v>4976000</v>
      </c>
      <c r="K7" s="8">
        <f t="shared" si="0"/>
        <v>0</v>
      </c>
      <c r="L7" s="9" t="s">
        <v>34</v>
      </c>
    </row>
    <row r="8" spans="1:12">
      <c r="A8" s="1" t="str">
        <f>D20</f>
        <v>欧洲/以色列/土耳其</v>
      </c>
      <c r="B8" s="6">
        <v>20</v>
      </c>
      <c r="C8" s="5" t="s">
        <v>7</v>
      </c>
      <c r="D8" s="7">
        <f>B8/100*$B$4</f>
        <v>8000000</v>
      </c>
      <c r="E8" s="8">
        <f t="shared" ref="E8:K8" si="1">IF((D8-E$6)&gt;0,D8-E$6,0)</f>
        <v>7990000</v>
      </c>
      <c r="F8" s="8">
        <f t="shared" si="1"/>
        <v>7950000</v>
      </c>
      <c r="G8" s="8">
        <f t="shared" si="1"/>
        <v>7850000</v>
      </c>
      <c r="H8" s="8">
        <f t="shared" si="1"/>
        <v>7500000</v>
      </c>
      <c r="I8" s="8">
        <f t="shared" si="1"/>
        <v>6976000</v>
      </c>
      <c r="J8" s="8">
        <f t="shared" si="1"/>
        <v>2976000</v>
      </c>
      <c r="K8" s="8">
        <f t="shared" si="1"/>
        <v>0</v>
      </c>
      <c r="L8" s="9"/>
    </row>
    <row r="9" spans="1:12">
      <c r="A9" s="1" t="str">
        <f>D21</f>
        <v>非洲和中东</v>
      </c>
      <c r="B9" s="6">
        <v>5</v>
      </c>
      <c r="C9" s="5" t="s">
        <v>7</v>
      </c>
      <c r="D9" s="7">
        <f>B9/100*$B$4</f>
        <v>2000000</v>
      </c>
      <c r="E9" s="8">
        <f t="shared" ref="E9:K9" si="2">IF((D9-E$6)&gt;0,D9-E$6,0)</f>
        <v>1990000</v>
      </c>
      <c r="F9" s="8">
        <f t="shared" si="2"/>
        <v>1950000</v>
      </c>
      <c r="G9" s="8">
        <f t="shared" si="2"/>
        <v>1850000</v>
      </c>
      <c r="H9" s="8">
        <f t="shared" si="2"/>
        <v>1500000</v>
      </c>
      <c r="I9" s="8">
        <f t="shared" si="2"/>
        <v>976000</v>
      </c>
      <c r="J9" s="8">
        <f t="shared" si="2"/>
        <v>0</v>
      </c>
      <c r="K9" s="8">
        <f t="shared" si="2"/>
        <v>0</v>
      </c>
      <c r="L9" s="9"/>
    </row>
    <row r="10" spans="1:12">
      <c r="A10" s="1" t="str">
        <f>D22</f>
        <v>南美</v>
      </c>
      <c r="B10" s="6">
        <v>10</v>
      </c>
      <c r="C10" s="5" t="s">
        <v>7</v>
      </c>
      <c r="D10" s="7">
        <f>B10/100*$B$4</f>
        <v>4000000</v>
      </c>
      <c r="E10" s="8">
        <f t="shared" ref="E10:K10" si="3">IF((D10-E$6)&gt;0,D10-E$6,0)</f>
        <v>3990000</v>
      </c>
      <c r="F10" s="8">
        <f t="shared" si="3"/>
        <v>3950000</v>
      </c>
      <c r="G10" s="8">
        <f t="shared" si="3"/>
        <v>3850000</v>
      </c>
      <c r="H10" s="8">
        <f t="shared" si="3"/>
        <v>3500000</v>
      </c>
      <c r="I10" s="8">
        <f t="shared" si="3"/>
        <v>2976000</v>
      </c>
      <c r="J10" s="8">
        <f t="shared" si="3"/>
        <v>0</v>
      </c>
      <c r="K10" s="8">
        <f t="shared" si="3"/>
        <v>0</v>
      </c>
      <c r="L10" s="9"/>
    </row>
    <row r="11" spans="1:12">
      <c r="A11" s="1" t="str">
        <f>D23</f>
        <v>日本</v>
      </c>
      <c r="B11" s="6">
        <v>10</v>
      </c>
      <c r="C11" s="5" t="s">
        <v>7</v>
      </c>
      <c r="D11" s="7">
        <f>B11/100*$B$4</f>
        <v>4000000</v>
      </c>
      <c r="E11" s="8">
        <f t="shared" ref="E11:K11" si="4">IF((D11-E$6)&gt;0,D11-E$6,0)</f>
        <v>3990000</v>
      </c>
      <c r="F11" s="8">
        <f t="shared" si="4"/>
        <v>3950000</v>
      </c>
      <c r="G11" s="8">
        <f t="shared" si="4"/>
        <v>3850000</v>
      </c>
      <c r="H11" s="8">
        <f t="shared" si="4"/>
        <v>3500000</v>
      </c>
      <c r="I11" s="8">
        <f t="shared" si="4"/>
        <v>2976000</v>
      </c>
      <c r="J11" s="8">
        <f t="shared" si="4"/>
        <v>0</v>
      </c>
      <c r="K11" s="8">
        <f t="shared" si="4"/>
        <v>0</v>
      </c>
      <c r="L11" s="9"/>
    </row>
    <row r="12" spans="1:12">
      <c r="A12" s="1" t="str">
        <f>D24</f>
        <v>澳洲</v>
      </c>
      <c r="B12" s="6">
        <v>5</v>
      </c>
      <c r="C12" s="5" t="s">
        <v>7</v>
      </c>
      <c r="D12" s="7">
        <f>B12/100*$B$4</f>
        <v>2000000</v>
      </c>
      <c r="E12" s="8">
        <f t="shared" ref="E12:K12" si="5">IF((D12-E$6)&gt;0,D12-E$6,0)</f>
        <v>1990000</v>
      </c>
      <c r="F12" s="8">
        <f t="shared" si="5"/>
        <v>1950000</v>
      </c>
      <c r="G12" s="8">
        <f t="shared" si="5"/>
        <v>1850000</v>
      </c>
      <c r="H12" s="8">
        <f t="shared" si="5"/>
        <v>1500000</v>
      </c>
      <c r="I12" s="8">
        <f t="shared" si="5"/>
        <v>976000</v>
      </c>
      <c r="J12" s="8">
        <f t="shared" si="5"/>
        <v>0</v>
      </c>
      <c r="K12" s="8">
        <f t="shared" si="5"/>
        <v>0</v>
      </c>
      <c r="L12" s="9"/>
    </row>
    <row r="13" spans="1:12">
      <c r="A13" s="1" t="str">
        <f>D25</f>
        <v>亚洲（不含日本）</v>
      </c>
      <c r="B13" s="6">
        <v>10</v>
      </c>
      <c r="C13" s="5" t="s">
        <v>7</v>
      </c>
      <c r="D13" s="7">
        <f>B13/100*$B$4</f>
        <v>4000000</v>
      </c>
      <c r="E13" s="8">
        <f t="shared" ref="E13:K13" si="6">IF((D13-E$6)&gt;0,D13-E$6,0)</f>
        <v>3990000</v>
      </c>
      <c r="F13" s="8">
        <f t="shared" si="6"/>
        <v>3950000</v>
      </c>
      <c r="G13" s="8">
        <f t="shared" si="6"/>
        <v>3850000</v>
      </c>
      <c r="H13" s="8">
        <f t="shared" si="6"/>
        <v>3500000</v>
      </c>
      <c r="I13" s="8">
        <f t="shared" si="6"/>
        <v>2976000</v>
      </c>
      <c r="J13" s="8">
        <f t="shared" si="6"/>
        <v>0</v>
      </c>
      <c r="K13" s="8">
        <f t="shared" si="6"/>
        <v>0</v>
      </c>
      <c r="L13" s="9"/>
    </row>
    <row r="14" spans="1:12">
      <c r="A14" s="1" t="str">
        <f>D26</f>
        <v>印度</v>
      </c>
      <c r="B14" s="6">
        <v>15</v>
      </c>
      <c r="C14" s="5" t="s">
        <v>7</v>
      </c>
      <c r="D14" s="7">
        <f>B14/100*$B$4</f>
        <v>6000000</v>
      </c>
      <c r="E14" s="8">
        <f t="shared" ref="E14:K14" si="7">IF((D14-E$6)&gt;0,D14-E$6,0)</f>
        <v>5990000</v>
      </c>
      <c r="F14" s="8">
        <f t="shared" si="7"/>
        <v>5950000</v>
      </c>
      <c r="G14" s="8">
        <f t="shared" si="7"/>
        <v>5850000</v>
      </c>
      <c r="H14" s="8">
        <f t="shared" si="7"/>
        <v>5500000</v>
      </c>
      <c r="I14" s="8">
        <f t="shared" si="7"/>
        <v>4976000</v>
      </c>
      <c r="J14" s="8">
        <f t="shared" si="7"/>
        <v>976000</v>
      </c>
      <c r="K14" s="8">
        <f t="shared" si="7"/>
        <v>0</v>
      </c>
      <c r="L14" s="9"/>
    </row>
    <row r="15" spans="1:12">
      <c r="A15" s="10" t="s">
        <v>22</v>
      </c>
      <c r="B15" s="11">
        <f>SUM(B7:B14)</f>
        <v>100</v>
      </c>
      <c r="C15" s="11" t="s">
        <v>7</v>
      </c>
      <c r="D15" s="11">
        <f>SUM(D7:D14)/1000/1000</f>
        <v>40</v>
      </c>
      <c r="E15" s="12"/>
      <c r="F15" s="12"/>
      <c r="G15" s="12"/>
      <c r="H15" s="12"/>
      <c r="I15" s="12"/>
      <c r="J15" s="12"/>
      <c r="K15" s="12"/>
      <c r="L15" s="12"/>
    </row>
    <row r="17" spans="1:12">
      <c r="E17" s="3" t="s">
        <v>10</v>
      </c>
      <c r="F17" s="3"/>
      <c r="G17" s="3"/>
      <c r="H17" s="3"/>
      <c r="I17" s="3"/>
      <c r="J17" s="3"/>
      <c r="K17" s="3"/>
      <c r="L17" s="3"/>
    </row>
    <row r="18" spans="1:12" ht="13" customHeight="1">
      <c r="A18" s="13" t="s">
        <v>25</v>
      </c>
      <c r="B18" s="13"/>
      <c r="C18" s="13"/>
      <c r="D18" s="14"/>
      <c r="E18" s="4" t="s">
        <v>11</v>
      </c>
      <c r="F18" s="4" t="s">
        <v>12</v>
      </c>
      <c r="G18" s="4" t="s">
        <v>13</v>
      </c>
      <c r="H18" s="4" t="s">
        <v>14</v>
      </c>
      <c r="I18" s="4" t="s">
        <v>15</v>
      </c>
      <c r="J18" s="4" t="s">
        <v>16</v>
      </c>
      <c r="K18" s="4" t="s">
        <v>17</v>
      </c>
      <c r="L18" s="4"/>
    </row>
    <row r="19" spans="1:12" ht="13" customHeight="1">
      <c r="A19" s="13"/>
      <c r="B19" s="13"/>
      <c r="C19" s="13"/>
      <c r="D19" s="1" t="s">
        <v>23</v>
      </c>
      <c r="E19" s="14">
        <v>8.5000000000000006E-2</v>
      </c>
      <c r="F19" s="14">
        <v>8.5000000000000006E-2</v>
      </c>
      <c r="G19" s="14">
        <v>0.06</v>
      </c>
      <c r="H19" s="14">
        <v>0.04</v>
      </c>
      <c r="I19" s="14">
        <v>0.03</v>
      </c>
      <c r="J19" s="14">
        <v>2.5000000000000001E-2</v>
      </c>
      <c r="K19" s="14">
        <v>0.02</v>
      </c>
      <c r="L19" s="14"/>
    </row>
    <row r="20" spans="1:12" ht="13" customHeight="1">
      <c r="A20" s="13"/>
      <c r="B20" s="13"/>
      <c r="C20" s="13"/>
      <c r="D20" s="1" t="s">
        <v>31</v>
      </c>
      <c r="E20" s="14">
        <v>8.5000000000000006E-2</v>
      </c>
      <c r="F20" s="14">
        <v>8.5000000000000006E-2</v>
      </c>
      <c r="G20" s="14">
        <v>0.06</v>
      </c>
      <c r="H20" s="14">
        <v>0.04</v>
      </c>
      <c r="I20" s="14">
        <v>0.03</v>
      </c>
      <c r="J20" s="14">
        <v>2.5000000000000001E-2</v>
      </c>
      <c r="K20" s="14">
        <v>0.02</v>
      </c>
      <c r="L20" s="14" t="s">
        <v>32</v>
      </c>
    </row>
    <row r="21" spans="1:12" ht="13" customHeight="1">
      <c r="A21" s="13"/>
      <c r="B21" s="13"/>
      <c r="C21" s="13"/>
      <c r="D21" s="1" t="s">
        <v>29</v>
      </c>
      <c r="E21" s="14">
        <v>0.11</v>
      </c>
      <c r="F21" s="14">
        <v>0.105</v>
      </c>
      <c r="G21" s="14">
        <v>0.09</v>
      </c>
      <c r="H21" s="14">
        <v>0.08</v>
      </c>
      <c r="I21" s="14">
        <v>0.06</v>
      </c>
      <c r="J21" s="14">
        <v>0.05</v>
      </c>
      <c r="K21" s="14">
        <v>0.04</v>
      </c>
      <c r="L21" s="14"/>
    </row>
    <row r="22" spans="1:12" ht="13" customHeight="1">
      <c r="A22" s="13"/>
      <c r="B22" s="13"/>
      <c r="C22" s="13"/>
      <c r="D22" s="1" t="s">
        <v>28</v>
      </c>
      <c r="E22" s="14">
        <v>0.11</v>
      </c>
      <c r="F22" s="14">
        <v>0.105</v>
      </c>
      <c r="G22" s="14">
        <v>0.09</v>
      </c>
      <c r="H22" s="14">
        <v>0.08</v>
      </c>
      <c r="I22" s="14">
        <v>0.06</v>
      </c>
      <c r="J22" s="14">
        <v>0.05</v>
      </c>
      <c r="K22" s="14">
        <v>0.04</v>
      </c>
      <c r="L22" s="1" t="s">
        <v>30</v>
      </c>
    </row>
    <row r="23" spans="1:12" ht="13" customHeight="1">
      <c r="A23" s="13"/>
      <c r="B23" s="13"/>
      <c r="C23" s="13"/>
      <c r="D23" s="1" t="s">
        <v>27</v>
      </c>
      <c r="E23" s="14">
        <v>0.114</v>
      </c>
      <c r="F23" s="14">
        <v>8.8999999999999996E-2</v>
      </c>
      <c r="G23" s="14">
        <v>8.5999999999999993E-2</v>
      </c>
      <c r="H23" s="14">
        <v>8.4000000000000005E-2</v>
      </c>
      <c r="I23" s="14">
        <v>0.08</v>
      </c>
      <c r="J23" s="14">
        <v>7.0000000000000007E-2</v>
      </c>
      <c r="K23" s="14">
        <v>0.06</v>
      </c>
    </row>
    <row r="24" spans="1:12" ht="13" customHeight="1">
      <c r="A24" s="13"/>
      <c r="B24" s="13"/>
      <c r="C24" s="13"/>
      <c r="D24" s="1" t="s">
        <v>26</v>
      </c>
      <c r="E24" s="14">
        <v>0.114</v>
      </c>
      <c r="F24" s="14">
        <v>9.8000000000000004E-2</v>
      </c>
      <c r="G24" s="14">
        <v>9.4E-2</v>
      </c>
      <c r="H24" s="14">
        <v>9.1999999999999998E-2</v>
      </c>
      <c r="I24" s="14">
        <v>0.09</v>
      </c>
      <c r="J24" s="14">
        <v>8.5000000000000006E-2</v>
      </c>
      <c r="K24" s="14">
        <v>0.08</v>
      </c>
    </row>
    <row r="25" spans="1:12" ht="13" customHeight="1">
      <c r="A25" s="13"/>
      <c r="B25" s="13"/>
      <c r="C25" s="13"/>
      <c r="D25" s="1" t="s">
        <v>24</v>
      </c>
      <c r="E25" s="14">
        <v>0.12</v>
      </c>
      <c r="F25" s="14">
        <v>0.1</v>
      </c>
      <c r="G25" s="14">
        <v>9.5000000000000001E-2</v>
      </c>
      <c r="H25" s="14">
        <v>0.09</v>
      </c>
      <c r="I25" s="14">
        <v>0.08</v>
      </c>
      <c r="J25" s="14">
        <v>7.0000000000000007E-2</v>
      </c>
      <c r="K25" s="14">
        <v>0.06</v>
      </c>
    </row>
    <row r="26" spans="1:12">
      <c r="A26" s="13"/>
      <c r="B26" s="13"/>
      <c r="C26" s="13"/>
      <c r="D26" s="1" t="s">
        <v>6</v>
      </c>
      <c r="E26" s="14">
        <v>0.109</v>
      </c>
      <c r="F26" s="14">
        <v>8.5000000000000006E-2</v>
      </c>
      <c r="G26" s="14">
        <v>8.2000000000000003E-2</v>
      </c>
      <c r="H26" s="14">
        <v>0.08</v>
      </c>
      <c r="I26" s="14">
        <v>7.8E-2</v>
      </c>
      <c r="J26" s="14">
        <v>7.4999999999999997E-2</v>
      </c>
      <c r="K26" s="14">
        <v>7.1999999999999995E-2</v>
      </c>
    </row>
    <row r="27" spans="1:12" ht="16">
      <c r="A27" s="15"/>
      <c r="B27" s="15"/>
      <c r="C27" s="15"/>
      <c r="D27" s="15"/>
      <c r="E27" s="20" t="s">
        <v>35</v>
      </c>
      <c r="F27" s="19"/>
      <c r="G27" s="19"/>
      <c r="H27" s="19"/>
      <c r="I27" s="19"/>
      <c r="J27" s="19"/>
      <c r="K27" s="19"/>
      <c r="L27" s="19"/>
    </row>
    <row r="28" spans="1:12">
      <c r="E28" s="14"/>
      <c r="F28" s="14"/>
      <c r="G28" s="14"/>
      <c r="H28" s="14"/>
      <c r="I28" s="14"/>
      <c r="J28" s="14"/>
      <c r="K28" s="14"/>
    </row>
    <row r="29" spans="1:12">
      <c r="E29" s="3" t="s">
        <v>36</v>
      </c>
      <c r="F29" s="3"/>
      <c r="G29" s="3"/>
      <c r="H29" s="3"/>
      <c r="I29" s="3"/>
      <c r="J29" s="3"/>
      <c r="K29" s="3"/>
      <c r="L29" s="3"/>
    </row>
    <row r="30" spans="1:12">
      <c r="E30" s="4" t="s">
        <v>11</v>
      </c>
      <c r="F30" s="4" t="s">
        <v>12</v>
      </c>
      <c r="G30" s="4" t="s">
        <v>13</v>
      </c>
      <c r="H30" s="4" t="s">
        <v>14</v>
      </c>
      <c r="I30" s="4" t="s">
        <v>15</v>
      </c>
      <c r="J30" s="4" t="s">
        <v>16</v>
      </c>
      <c r="K30" s="4" t="s">
        <v>17</v>
      </c>
      <c r="L30" s="4" t="s">
        <v>18</v>
      </c>
    </row>
    <row r="31" spans="1:12">
      <c r="D31" s="1" t="str">
        <f>D19</f>
        <v>北美</v>
      </c>
      <c r="E31" s="16">
        <f>IF(E7&gt;0,E$6*E19,D7*E19)</f>
        <v>850.00000000000011</v>
      </c>
      <c r="F31" s="16">
        <f t="shared" ref="F31:K31" si="8">IF(F7&gt;0,F$6*F19,E7*F19)</f>
        <v>3400.0000000000005</v>
      </c>
      <c r="G31" s="16">
        <f t="shared" si="8"/>
        <v>6000</v>
      </c>
      <c r="H31" s="16">
        <f t="shared" si="8"/>
        <v>14000</v>
      </c>
      <c r="I31" s="16">
        <f t="shared" si="8"/>
        <v>15720</v>
      </c>
      <c r="J31" s="16">
        <f t="shared" si="8"/>
        <v>100000</v>
      </c>
      <c r="K31" s="16">
        <f t="shared" si="8"/>
        <v>99520</v>
      </c>
      <c r="L31" s="16">
        <f>SUM(E31:K31)</f>
        <v>239490</v>
      </c>
    </row>
    <row r="32" spans="1:12">
      <c r="D32" s="1" t="str">
        <f t="shared" ref="D32:D38" si="9">D20</f>
        <v>欧洲/以色列/土耳其</v>
      </c>
      <c r="E32" s="16">
        <f t="shared" ref="E32:K32" si="10">IF(E8&gt;0,E$6*E20,D8*E20)</f>
        <v>850.00000000000011</v>
      </c>
      <c r="F32" s="16">
        <f t="shared" si="10"/>
        <v>3400.0000000000005</v>
      </c>
      <c r="G32" s="16">
        <f t="shared" si="10"/>
        <v>6000</v>
      </c>
      <c r="H32" s="16">
        <f t="shared" si="10"/>
        <v>14000</v>
      </c>
      <c r="I32" s="16">
        <f t="shared" si="10"/>
        <v>15720</v>
      </c>
      <c r="J32" s="16">
        <f t="shared" si="10"/>
        <v>100000</v>
      </c>
      <c r="K32" s="16">
        <f t="shared" si="10"/>
        <v>59520</v>
      </c>
      <c r="L32" s="16">
        <f t="shared" ref="L32:L38" si="11">SUM(E32:K32)</f>
        <v>199490</v>
      </c>
    </row>
    <row r="33" spans="1:12">
      <c r="D33" s="1" t="str">
        <f t="shared" si="9"/>
        <v>非洲和中东</v>
      </c>
      <c r="E33" s="16">
        <f t="shared" ref="E33:K33" si="12">IF(E9&gt;0,E$6*E21,D9*E21)</f>
        <v>1100</v>
      </c>
      <c r="F33" s="16">
        <f t="shared" si="12"/>
        <v>4200</v>
      </c>
      <c r="G33" s="16">
        <f t="shared" si="12"/>
        <v>9000</v>
      </c>
      <c r="H33" s="16">
        <f t="shared" si="12"/>
        <v>28000</v>
      </c>
      <c r="I33" s="16">
        <f t="shared" si="12"/>
        <v>31440</v>
      </c>
      <c r="J33" s="16">
        <f t="shared" si="12"/>
        <v>48800</v>
      </c>
      <c r="K33" s="16">
        <f t="shared" si="12"/>
        <v>0</v>
      </c>
      <c r="L33" s="16">
        <f t="shared" si="11"/>
        <v>122540</v>
      </c>
    </row>
    <row r="34" spans="1:12">
      <c r="D34" s="1" t="str">
        <f t="shared" si="9"/>
        <v>南美</v>
      </c>
      <c r="E34" s="16">
        <f t="shared" ref="E34:K34" si="13">IF(E10&gt;0,E$6*E22,D10*E22)</f>
        <v>1100</v>
      </c>
      <c r="F34" s="16">
        <f t="shared" si="13"/>
        <v>4200</v>
      </c>
      <c r="G34" s="16">
        <f t="shared" si="13"/>
        <v>9000</v>
      </c>
      <c r="H34" s="16">
        <f t="shared" si="13"/>
        <v>28000</v>
      </c>
      <c r="I34" s="16">
        <f t="shared" si="13"/>
        <v>31440</v>
      </c>
      <c r="J34" s="16">
        <f t="shared" si="13"/>
        <v>148800</v>
      </c>
      <c r="K34" s="16">
        <f t="shared" si="13"/>
        <v>0</v>
      </c>
      <c r="L34" s="16">
        <f t="shared" si="11"/>
        <v>222540</v>
      </c>
    </row>
    <row r="35" spans="1:12">
      <c r="D35" s="1" t="str">
        <f t="shared" si="9"/>
        <v>日本</v>
      </c>
      <c r="E35" s="16">
        <f t="shared" ref="E35:K35" si="14">IF(E11&gt;0,E$6*E23,D11*E23)</f>
        <v>1140</v>
      </c>
      <c r="F35" s="16">
        <f t="shared" si="14"/>
        <v>3560</v>
      </c>
      <c r="G35" s="16">
        <f t="shared" si="14"/>
        <v>8600</v>
      </c>
      <c r="H35" s="16">
        <f t="shared" si="14"/>
        <v>29400.000000000004</v>
      </c>
      <c r="I35" s="16">
        <f t="shared" si="14"/>
        <v>41920</v>
      </c>
      <c r="J35" s="16">
        <f t="shared" si="14"/>
        <v>208320.00000000003</v>
      </c>
      <c r="K35" s="16">
        <f t="shared" si="14"/>
        <v>0</v>
      </c>
      <c r="L35" s="16">
        <f t="shared" si="11"/>
        <v>292940</v>
      </c>
    </row>
    <row r="36" spans="1:12">
      <c r="D36" s="1" t="str">
        <f t="shared" si="9"/>
        <v>澳洲</v>
      </c>
      <c r="E36" s="16">
        <f t="shared" ref="E36:K36" si="15">IF(E12&gt;0,E$6*E24,D12*E24)</f>
        <v>1140</v>
      </c>
      <c r="F36" s="16">
        <f t="shared" si="15"/>
        <v>3920</v>
      </c>
      <c r="G36" s="16">
        <f t="shared" si="15"/>
        <v>9400</v>
      </c>
      <c r="H36" s="16">
        <f t="shared" si="15"/>
        <v>32200</v>
      </c>
      <c r="I36" s="16">
        <f t="shared" si="15"/>
        <v>47160</v>
      </c>
      <c r="J36" s="16">
        <f t="shared" si="15"/>
        <v>82960</v>
      </c>
      <c r="K36" s="16">
        <f t="shared" si="15"/>
        <v>0</v>
      </c>
      <c r="L36" s="16">
        <f t="shared" si="11"/>
        <v>176780</v>
      </c>
    </row>
    <row r="37" spans="1:12">
      <c r="D37" s="1" t="str">
        <f t="shared" si="9"/>
        <v>亚洲（不含日本）</v>
      </c>
      <c r="E37" s="16">
        <f t="shared" ref="E37:K37" si="16">IF(E13&gt;0,E$6*E25,D13*E25)</f>
        <v>1200</v>
      </c>
      <c r="F37" s="16">
        <f t="shared" si="16"/>
        <v>4000</v>
      </c>
      <c r="G37" s="16">
        <f t="shared" si="16"/>
        <v>9500</v>
      </c>
      <c r="H37" s="16">
        <f t="shared" si="16"/>
        <v>31500</v>
      </c>
      <c r="I37" s="16">
        <f t="shared" si="16"/>
        <v>41920</v>
      </c>
      <c r="J37" s="16">
        <f t="shared" si="16"/>
        <v>208320.00000000003</v>
      </c>
      <c r="K37" s="16">
        <f t="shared" si="16"/>
        <v>0</v>
      </c>
      <c r="L37" s="16">
        <f t="shared" si="11"/>
        <v>296440</v>
      </c>
    </row>
    <row r="38" spans="1:12">
      <c r="D38" s="1" t="str">
        <f t="shared" si="9"/>
        <v>印度</v>
      </c>
      <c r="E38" s="16">
        <f t="shared" ref="E38:K38" si="17">IF(E14&gt;0,E$6*E26,D14*E26)</f>
        <v>1090</v>
      </c>
      <c r="F38" s="16">
        <f t="shared" si="17"/>
        <v>3400.0000000000005</v>
      </c>
      <c r="G38" s="16">
        <f t="shared" si="17"/>
        <v>8200</v>
      </c>
      <c r="H38" s="16">
        <f t="shared" si="17"/>
        <v>28000</v>
      </c>
      <c r="I38" s="16">
        <f t="shared" si="17"/>
        <v>40872</v>
      </c>
      <c r="J38" s="16">
        <f t="shared" si="17"/>
        <v>300000</v>
      </c>
      <c r="K38" s="16">
        <f t="shared" si="17"/>
        <v>70272</v>
      </c>
      <c r="L38" s="16">
        <f t="shared" si="11"/>
        <v>451834</v>
      </c>
    </row>
    <row r="39" spans="1:12">
      <c r="A39" s="15"/>
      <c r="B39" s="15"/>
      <c r="C39" s="15"/>
      <c r="D39" s="15"/>
      <c r="E39" s="17"/>
      <c r="F39" s="17"/>
      <c r="G39" s="17"/>
      <c r="H39" s="17"/>
      <c r="I39" s="17"/>
      <c r="J39" s="17"/>
      <c r="K39" s="17" t="s">
        <v>8</v>
      </c>
      <c r="L39" s="17">
        <f>SUM(L31:L38)</f>
        <v>2002054</v>
      </c>
    </row>
  </sheetData>
  <mergeCells count="7">
    <mergeCell ref="A1:L1"/>
    <mergeCell ref="E27:L27"/>
    <mergeCell ref="E4:L4"/>
    <mergeCell ref="E17:L17"/>
    <mergeCell ref="E29:L29"/>
    <mergeCell ref="A18:C26"/>
    <mergeCell ref="L7:L14"/>
  </mergeCells>
  <phoneticPr fontId="2" type="noConversion"/>
  <hyperlinks>
    <hyperlink ref="E27" r:id="rId1" xr:uid="{62B5492F-32A2-1E4A-96DF-666E08785313}"/>
  </hyperlinks>
  <pageMargins left="0.7" right="0.7" top="0.75" bottom="0.75" header="0.3" footer="0.3"/>
  <pageSetup paperSize="9" scale="75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CloudFront 阶梯用量测算</vt:lpstr>
      <vt:lpstr>'CloudFront 阶梯用量测算'!Print_Area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CloudFront 阶梯用量测算</dc:title>
  <dc:subject/>
  <dc:creator>PCMAN</dc:creator>
  <cp:keywords/>
  <dc:description/>
  <cp:lastModifiedBy>LIUXINYOU 刘辛酉</cp:lastModifiedBy>
  <dcterms:created xsi:type="dcterms:W3CDTF">2024-07-05T01:37:31Z</dcterms:created>
  <dcterms:modified xsi:type="dcterms:W3CDTF">2024-07-05T11:58:34Z</dcterms:modified>
  <cp:category/>
</cp:coreProperties>
</file>